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ster\Desktop\PreciosSaaS21\"/>
    </mc:Choice>
  </mc:AlternateContent>
  <xr:revisionPtr revIDLastSave="0" documentId="13_ncr:1_{393B378D-4723-48F1-AB3B-0BD736AEBB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2021" sheetId="1" r:id="rId1"/>
    <sheet name="2018" sheetId="2" r:id="rId2"/>
    <sheet name="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aErnJG1QIqoIO3rICKOJodJfmwQ=="/>
    </ext>
  </extLst>
</workbook>
</file>

<file path=xl/calcChain.xml><?xml version="1.0" encoding="utf-8"?>
<calcChain xmlns="http://schemas.openxmlformats.org/spreadsheetml/2006/main">
  <c r="F37" i="3" l="1"/>
  <c r="G37" i="3" s="1"/>
  <c r="H37" i="3" s="1"/>
  <c r="I37" i="3" s="1"/>
  <c r="J37" i="3" s="1"/>
  <c r="K37" i="3" s="1"/>
  <c r="L37" i="3" s="1"/>
  <c r="M37" i="3" s="1"/>
  <c r="E37" i="3"/>
  <c r="L36" i="3"/>
  <c r="I36" i="3"/>
  <c r="H36" i="3"/>
  <c r="E36" i="3"/>
  <c r="D36" i="3"/>
  <c r="F31" i="3"/>
  <c r="G31" i="3" s="1"/>
  <c r="H31" i="3" s="1"/>
  <c r="I31" i="3" s="1"/>
  <c r="J31" i="3" s="1"/>
  <c r="K31" i="3" s="1"/>
  <c r="L31" i="3" s="1"/>
  <c r="M31" i="3" s="1"/>
  <c r="E31" i="3"/>
  <c r="G30" i="3"/>
  <c r="H30" i="3" s="1"/>
  <c r="I30" i="3" s="1"/>
  <c r="J30" i="3" s="1"/>
  <c r="K30" i="3" s="1"/>
  <c r="L30" i="3" s="1"/>
  <c r="M30" i="3" s="1"/>
  <c r="F30" i="3"/>
  <c r="E30" i="3"/>
  <c r="E24" i="3"/>
  <c r="F24" i="3" s="1"/>
  <c r="G24" i="3" s="1"/>
  <c r="H24" i="3" s="1"/>
  <c r="I24" i="3" s="1"/>
  <c r="J24" i="3" s="1"/>
  <c r="K24" i="3" s="1"/>
  <c r="L24" i="3" s="1"/>
  <c r="M24" i="3" s="1"/>
  <c r="L23" i="3"/>
  <c r="I23" i="3"/>
  <c r="H23" i="3"/>
  <c r="E23" i="3"/>
  <c r="D23" i="3"/>
  <c r="G17" i="3"/>
  <c r="H17" i="3" s="1"/>
  <c r="I17" i="3" s="1"/>
  <c r="J17" i="3" s="1"/>
  <c r="K17" i="3" s="1"/>
  <c r="L17" i="3" s="1"/>
  <c r="M17" i="3" s="1"/>
  <c r="F17" i="3"/>
  <c r="E17" i="3"/>
  <c r="L16" i="3"/>
  <c r="I16" i="3"/>
  <c r="H16" i="3"/>
  <c r="E16" i="3"/>
  <c r="D16" i="3"/>
  <c r="E9" i="3"/>
  <c r="F9" i="3" s="1"/>
  <c r="G9" i="3" s="1"/>
  <c r="H9" i="3" s="1"/>
  <c r="I9" i="3" s="1"/>
  <c r="J9" i="3" s="1"/>
  <c r="K9" i="3" s="1"/>
  <c r="L9" i="3" s="1"/>
  <c r="M9" i="3" s="1"/>
  <c r="L8" i="3"/>
  <c r="K8" i="3"/>
  <c r="J8" i="3"/>
  <c r="I8" i="3"/>
  <c r="H8" i="3"/>
  <c r="G8" i="3"/>
  <c r="G36" i="3" s="1"/>
  <c r="F8" i="3"/>
  <c r="E8" i="3"/>
  <c r="J9" i="2"/>
  <c r="K9" i="2" s="1"/>
  <c r="L9" i="2" s="1"/>
  <c r="G9" i="2"/>
  <c r="H9" i="2" s="1"/>
  <c r="I9" i="2" s="1"/>
  <c r="F9" i="2"/>
  <c r="E9" i="2"/>
  <c r="L8" i="2"/>
  <c r="M8" i="3" s="1"/>
  <c r="M23" i="3" s="1"/>
  <c r="J52" i="1"/>
  <c r="F48" i="1"/>
  <c r="G48" i="1" s="1"/>
  <c r="H48" i="1" s="1"/>
  <c r="I48" i="1" s="1"/>
  <c r="J48" i="1" s="1"/>
  <c r="K48" i="1" s="1"/>
  <c r="L48" i="1" s="1"/>
  <c r="M48" i="1" s="1"/>
  <c r="E48" i="1"/>
  <c r="E47" i="1"/>
  <c r="E52" i="1" s="1"/>
  <c r="E43" i="1"/>
  <c r="F43" i="1" s="1"/>
  <c r="G43" i="1" s="1"/>
  <c r="H43" i="1" s="1"/>
  <c r="I43" i="1" s="1"/>
  <c r="J43" i="1" s="1"/>
  <c r="K43" i="1" s="1"/>
  <c r="L43" i="1" s="1"/>
  <c r="M43" i="1" s="1"/>
  <c r="E37" i="1"/>
  <c r="F37" i="1" s="1"/>
  <c r="G37" i="1" s="1"/>
  <c r="H37" i="1" s="1"/>
  <c r="I37" i="1" s="1"/>
  <c r="J37" i="1" s="1"/>
  <c r="K37" i="1" s="1"/>
  <c r="L37" i="1" s="1"/>
  <c r="M37" i="1" s="1"/>
  <c r="D36" i="1"/>
  <c r="G31" i="1"/>
  <c r="H31" i="1" s="1"/>
  <c r="I31" i="1" s="1"/>
  <c r="J31" i="1" s="1"/>
  <c r="K31" i="1" s="1"/>
  <c r="L31" i="1" s="1"/>
  <c r="M31" i="1" s="1"/>
  <c r="E31" i="1"/>
  <c r="F31" i="1" s="1"/>
  <c r="E30" i="1"/>
  <c r="E36" i="1" s="1"/>
  <c r="E24" i="1"/>
  <c r="F24" i="1" s="1"/>
  <c r="G24" i="1" s="1"/>
  <c r="H24" i="1" s="1"/>
  <c r="I24" i="1" s="1"/>
  <c r="J24" i="1" s="1"/>
  <c r="K24" i="1" s="1"/>
  <c r="L24" i="1" s="1"/>
  <c r="M24" i="1" s="1"/>
  <c r="L23" i="1"/>
  <c r="F17" i="1"/>
  <c r="G17" i="1" s="1"/>
  <c r="H17" i="1" s="1"/>
  <c r="I17" i="1" s="1"/>
  <c r="J17" i="1" s="1"/>
  <c r="K17" i="1" s="1"/>
  <c r="L17" i="1" s="1"/>
  <c r="M17" i="1" s="1"/>
  <c r="E17" i="1"/>
  <c r="J16" i="1"/>
  <c r="E16" i="1"/>
  <c r="E9" i="1"/>
  <c r="F9" i="1" s="1"/>
  <c r="G9" i="1" s="1"/>
  <c r="H9" i="1" s="1"/>
  <c r="I9" i="1" s="1"/>
  <c r="J9" i="1" s="1"/>
  <c r="K9" i="1" s="1"/>
  <c r="L9" i="1" s="1"/>
  <c r="M9" i="1" s="1"/>
  <c r="M8" i="1"/>
  <c r="M47" i="1" s="1"/>
  <c r="L8" i="1"/>
  <c r="L16" i="1" s="1"/>
  <c r="J8" i="1"/>
  <c r="J47" i="1" s="1"/>
  <c r="I8" i="1"/>
  <c r="H8" i="1"/>
  <c r="H16" i="1" s="1"/>
  <c r="F8" i="1"/>
  <c r="F47" i="1" s="1"/>
  <c r="F52" i="1" s="1"/>
  <c r="E8" i="1"/>
  <c r="D8" i="1"/>
  <c r="D16" i="1" s="1"/>
  <c r="M52" i="1" l="1"/>
  <c r="M53" i="1"/>
  <c r="M51" i="1"/>
  <c r="H42" i="1"/>
  <c r="K23" i="3"/>
  <c r="K8" i="1"/>
  <c r="I42" i="1"/>
  <c r="I23" i="1"/>
  <c r="F16" i="1"/>
  <c r="H23" i="1"/>
  <c r="F30" i="1"/>
  <c r="D42" i="1"/>
  <c r="J42" i="1"/>
  <c r="L47" i="1"/>
  <c r="E51" i="1"/>
  <c r="G16" i="3"/>
  <c r="K36" i="3"/>
  <c r="J53" i="1"/>
  <c r="J51" i="1"/>
  <c r="M16" i="1"/>
  <c r="D23" i="1"/>
  <c r="J23" i="1"/>
  <c r="F42" i="1"/>
  <c r="H47" i="1"/>
  <c r="M42" i="1"/>
  <c r="M23" i="1"/>
  <c r="M36" i="3"/>
  <c r="M16" i="3"/>
  <c r="G23" i="3"/>
  <c r="G8" i="1"/>
  <c r="K16" i="3"/>
  <c r="E42" i="1"/>
  <c r="E23" i="1"/>
  <c r="F53" i="1"/>
  <c r="F51" i="1"/>
  <c r="I16" i="1"/>
  <c r="F23" i="1"/>
  <c r="L42" i="1"/>
  <c r="D47" i="1"/>
  <c r="I47" i="1"/>
  <c r="E53" i="1"/>
  <c r="F36" i="3"/>
  <c r="F16" i="3"/>
  <c r="F23" i="3"/>
  <c r="J36" i="3"/>
  <c r="J16" i="3"/>
  <c r="J23" i="3"/>
  <c r="I52" i="1" l="1"/>
  <c r="I51" i="1"/>
  <c r="I53" i="1"/>
  <c r="H52" i="1"/>
  <c r="H51" i="1"/>
  <c r="H53" i="1"/>
  <c r="L52" i="1"/>
  <c r="L53" i="1"/>
  <c r="L51" i="1"/>
  <c r="D52" i="1"/>
  <c r="D53" i="1"/>
  <c r="D51" i="1"/>
  <c r="G30" i="1"/>
  <c r="F36" i="1"/>
  <c r="G42" i="1"/>
  <c r="G16" i="1"/>
  <c r="G23" i="1"/>
  <c r="G47" i="1"/>
  <c r="K23" i="1"/>
  <c r="K42" i="1"/>
  <c r="K47" i="1"/>
  <c r="K16" i="1"/>
  <c r="G53" i="1" l="1"/>
  <c r="G51" i="1"/>
  <c r="G52" i="1"/>
  <c r="K53" i="1"/>
  <c r="K51" i="1"/>
  <c r="K52" i="1"/>
  <c r="H30" i="1"/>
  <c r="G36" i="1"/>
  <c r="H36" i="1" l="1"/>
  <c r="I30" i="1"/>
  <c r="J30" i="1" l="1"/>
  <c r="I36" i="1"/>
  <c r="K30" i="1" l="1"/>
  <c r="J36" i="1"/>
  <c r="K36" i="1" l="1"/>
  <c r="L30" i="1"/>
  <c r="L36" i="1" l="1"/>
  <c r="M30" i="1"/>
  <c r="M36" i="1" s="1"/>
</calcChain>
</file>

<file path=xl/sharedStrings.xml><?xml version="1.0" encoding="utf-8"?>
<sst xmlns="http://schemas.openxmlformats.org/spreadsheetml/2006/main" count="253" uniqueCount="47">
  <si>
    <t>PRECIOS SAAS POR HOTEL</t>
  </si>
  <si>
    <t>HABITACIONES</t>
  </si>
  <si>
    <t>PRODUCTO</t>
  </si>
  <si>
    <t>COSTE</t>
  </si>
  <si>
    <t>0-25</t>
  </si>
  <si>
    <t>26 - 50</t>
  </si>
  <si>
    <t>51 - 100</t>
  </si>
  <si>
    <t>101 - 200</t>
  </si>
  <si>
    <t>201 - 300</t>
  </si>
  <si>
    <t>301 - 400</t>
  </si>
  <si>
    <t>401 - 500</t>
  </si>
  <si>
    <t>501 - 700</t>
  </si>
  <si>
    <t>701 - 900</t>
  </si>
  <si>
    <t>901 - 1100</t>
  </si>
  <si>
    <t>SOCIAL WIFI Y AUTOMATION</t>
  </si>
  <si>
    <t>MENSUAL</t>
  </si>
  <si>
    <t>SETUP</t>
  </si>
  <si>
    <t>ÚNICO</t>
  </si>
  <si>
    <t>NOTA:  Los meses que el hotel permanece cerrado, la cuota mensual es cero.</t>
  </si>
  <si>
    <t>El SETUP para cadenas puede variar y ser menor. Nunca por debajo de 200 EUR</t>
  </si>
  <si>
    <t>Existe un coste por matching de datos históricos = 0,03 EUR/contacto</t>
  </si>
  <si>
    <t>ENCUESTAS  SATISFACCIÓN PERSONALIZADAS</t>
  </si>
  <si>
    <t>WEB WIDGET BELLBOT</t>
  </si>
  <si>
    <t>SETUP*</t>
  </si>
  <si>
    <t xml:space="preserve">* El coste del setup no es por hotel, sino único por web. </t>
  </si>
  <si>
    <t>API COMENTARIOS SATISFACCION</t>
  </si>
  <si>
    <t>WIFIBOT: MONITORIZACIÓN AUTOMATIZADA WIFI</t>
  </si>
  <si>
    <t xml:space="preserve">AUTOCHECKIN + INTERFACE PMS </t>
  </si>
  <si>
    <t>*MÓDULO COBROS TARJETA, PRE AUTORIZACIÓN TARJETAS, CHECKOUT</t>
  </si>
  <si>
    <t>MÓDULO APERTURA DE PUERTAS CON CÓDIGO QR</t>
  </si>
  <si>
    <t>MÓDULO UPGRADES Y CROSS-SELLING, SELECCIÓN HABITACIÓN</t>
  </si>
  <si>
    <t xml:space="preserve">* Para permitir el cobro con tarjetas, además de la cuota por el módulo específico a Hotelinking, los hoteles tendrán que contactar directamente con Pain no Pain, nuestro parter de pasarelas de pago. </t>
  </si>
  <si>
    <t>El coste que cobrará Pain no Pain al hotel es de 0,4% sobre el valor de cada transacción.</t>
  </si>
  <si>
    <t>El ingreso de cada cobro de tarjeta se realizará directamente a la cuenta bancaria del hotel.</t>
  </si>
  <si>
    <t>ROOMS</t>
  </si>
  <si>
    <t>PRODUCT</t>
  </si>
  <si>
    <t>FEE</t>
  </si>
  <si>
    <t>0 - 50</t>
  </si>
  <si>
    <t>HOTELINKING AUTOMATION PLATFORM (HAP)</t>
  </si>
  <si>
    <t>MONTHLY</t>
  </si>
  <si>
    <t>ONE OFF</t>
  </si>
  <si>
    <t>GUEST JOURNEY AUTOMATION PLATFORM</t>
  </si>
  <si>
    <t>PMS DATA MATCH/PORTAL PRO</t>
  </si>
  <si>
    <t>ENCUESTAS AUTOMATIZADAS</t>
  </si>
  <si>
    <t>BELLBOT</t>
  </si>
  <si>
    <t>MONITORIZACIÓN AUTOMATIZADA WIFI</t>
  </si>
  <si>
    <t>PORTAL PRO Y DATA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</si>
</sst>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C0A]_-;\-* #,##0\ [$€-C0A]_-;_-* &quot;-&quot;??\ [$€-C0A]_-;_-@"/>
  </numFmts>
  <fonts count="8">
    <font>
      <sz val="11"/>
      <color theme="1"/>
      <name val="Arial"/>
    </font>
    <font>
      <b/>
      <sz val="28"/>
      <color theme="1"/>
      <name val="Calibri"/>
    </font>
    <font>
      <sz val="11"/>
      <color theme="1"/>
      <name val="Calibri"/>
    </font>
    <font>
      <b/>
      <sz val="11"/>
      <color theme="0"/>
      <name val="Quattrocento Sans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B0F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715AFF"/>
        <bgColor rgb="FF715A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5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2" fillId="0" borderId="0" xfId="0" applyNumberFormat="1" applyFont="1"/>
    <xf numFmtId="164" fontId="2" fillId="0" borderId="12" xfId="0" applyNumberFormat="1" applyFont="1" applyBorder="1"/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/>
    <xf numFmtId="164" fontId="2" fillId="0" borderId="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1000"/>
  <sheetViews>
    <sheetView showGridLines="0" tabSelected="1" workbookViewId="0">
      <selection activeCell="T17" sqref="T17"/>
    </sheetView>
  </sheetViews>
  <sheetFormatPr baseColWidth="10" defaultColWidth="12.625" defaultRowHeight="15" customHeight="1"/>
  <cols>
    <col min="1" max="1" width="7.875" customWidth="1"/>
    <col min="2" max="2" width="62" customWidth="1"/>
    <col min="3" max="3" width="7.75" customWidth="1"/>
    <col min="4" max="4" width="7.875" customWidth="1"/>
    <col min="5" max="5" width="6.875" customWidth="1"/>
    <col min="6" max="6" width="7.875" customWidth="1"/>
    <col min="7" max="8" width="8.875" customWidth="1"/>
    <col min="9" max="9" width="10" customWidth="1"/>
    <col min="10" max="12" width="8.875" customWidth="1"/>
    <col min="13" max="13" width="10" customWidth="1"/>
    <col min="14" max="26" width="7.875" customWidth="1"/>
  </cols>
  <sheetData>
    <row r="3" spans="2:13" ht="36">
      <c r="B3" s="1" t="s">
        <v>0</v>
      </c>
      <c r="C3" s="1"/>
      <c r="D3" s="1"/>
    </row>
    <row r="4" spans="2:13">
      <c r="F4" s="2"/>
      <c r="G4" s="2"/>
      <c r="H4" s="2"/>
      <c r="I4" s="2"/>
      <c r="J4" s="2"/>
      <c r="K4" s="2"/>
      <c r="L4" s="2"/>
    </row>
    <row r="5" spans="2:13">
      <c r="F5" s="2"/>
      <c r="G5" s="2"/>
      <c r="H5" s="2"/>
      <c r="I5" s="2"/>
      <c r="J5" s="2"/>
      <c r="K5" s="2"/>
      <c r="L5" s="2"/>
    </row>
    <row r="6" spans="2:13">
      <c r="E6" s="29" t="s">
        <v>1</v>
      </c>
      <c r="F6" s="30"/>
      <c r="G6" s="30"/>
      <c r="H6" s="30"/>
      <c r="I6" s="30"/>
      <c r="J6" s="30"/>
      <c r="K6" s="30"/>
      <c r="L6" s="30"/>
      <c r="M6" s="30"/>
    </row>
    <row r="7" spans="2:13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</row>
    <row r="8" spans="2:13">
      <c r="B8" s="5" t="s">
        <v>14</v>
      </c>
      <c r="C8" s="6" t="s">
        <v>15</v>
      </c>
      <c r="D8" s="7">
        <f>'2019'!D8*1.15</f>
        <v>101.19999999999999</v>
      </c>
      <c r="E8" s="7">
        <f>'2019'!E8*1.15</f>
        <v>153.69749999999999</v>
      </c>
      <c r="F8" s="7">
        <f>'2019'!F8*1.15</f>
        <v>198.72</v>
      </c>
      <c r="G8" s="7">
        <f>'2019'!G8*1.15</f>
        <v>262.3725</v>
      </c>
      <c r="H8" s="7">
        <f>'2019'!H8*1.15</f>
        <v>344.65500000000003</v>
      </c>
      <c r="I8" s="7">
        <f>'2019'!I8*1.15</f>
        <v>451.77749999999997</v>
      </c>
      <c r="J8" s="7">
        <f>'2019'!J8*1.15</f>
        <v>593.05499999999995</v>
      </c>
      <c r="K8" s="7">
        <f>'2019'!K8*1.15</f>
        <v>683.09999999999991</v>
      </c>
      <c r="L8" s="7">
        <f>'2019'!L8*1.15</f>
        <v>785.56499999999994</v>
      </c>
      <c r="M8" s="8">
        <f>'2019'!M8*1.15</f>
        <v>903.39975000000004</v>
      </c>
    </row>
    <row r="9" spans="2:13">
      <c r="B9" s="9" t="s">
        <v>16</v>
      </c>
      <c r="C9" s="10" t="s">
        <v>17</v>
      </c>
      <c r="D9" s="11">
        <v>500</v>
      </c>
      <c r="E9" s="11">
        <f t="shared" ref="E9:M9" si="0">D9</f>
        <v>500</v>
      </c>
      <c r="F9" s="11">
        <f t="shared" si="0"/>
        <v>500</v>
      </c>
      <c r="G9" s="11">
        <f t="shared" si="0"/>
        <v>500</v>
      </c>
      <c r="H9" s="11">
        <f t="shared" si="0"/>
        <v>500</v>
      </c>
      <c r="I9" s="11">
        <f t="shared" si="0"/>
        <v>500</v>
      </c>
      <c r="J9" s="11">
        <f t="shared" si="0"/>
        <v>500</v>
      </c>
      <c r="K9" s="11">
        <f t="shared" si="0"/>
        <v>500</v>
      </c>
      <c r="L9" s="11">
        <f t="shared" si="0"/>
        <v>500</v>
      </c>
      <c r="M9" s="8">
        <f t="shared" si="0"/>
        <v>500</v>
      </c>
    </row>
    <row r="11" spans="2:13">
      <c r="B11" s="12" t="s">
        <v>18</v>
      </c>
    </row>
    <row r="12" spans="2:13">
      <c r="B12" s="12" t="s">
        <v>19</v>
      </c>
    </row>
    <row r="14" spans="2:13">
      <c r="E14" s="3"/>
      <c r="F14" s="3"/>
      <c r="G14" s="3"/>
      <c r="H14" s="3"/>
      <c r="I14" s="3"/>
      <c r="J14" s="3"/>
      <c r="K14" s="3"/>
      <c r="L14" s="3"/>
      <c r="M14" s="3"/>
    </row>
    <row r="15" spans="2:13"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</row>
    <row r="16" spans="2:13">
      <c r="B16" s="5" t="s">
        <v>46</v>
      </c>
      <c r="C16" s="6" t="s">
        <v>15</v>
      </c>
      <c r="D16" s="7">
        <f t="shared" ref="D16:M16" si="1">D8*33.5%</f>
        <v>33.902000000000001</v>
      </c>
      <c r="E16" s="7">
        <f t="shared" si="1"/>
        <v>51.488662499999997</v>
      </c>
      <c r="F16" s="7">
        <f t="shared" si="1"/>
        <v>66.571200000000005</v>
      </c>
      <c r="G16" s="7">
        <f t="shared" si="1"/>
        <v>87.894787500000007</v>
      </c>
      <c r="H16" s="7">
        <f t="shared" si="1"/>
        <v>115.45942500000001</v>
      </c>
      <c r="I16" s="7">
        <f t="shared" si="1"/>
        <v>151.3454625</v>
      </c>
      <c r="J16" s="7">
        <f t="shared" si="1"/>
        <v>198.67342500000001</v>
      </c>
      <c r="K16" s="7">
        <f t="shared" si="1"/>
        <v>228.83849999999998</v>
      </c>
      <c r="L16" s="7">
        <f t="shared" si="1"/>
        <v>263.16427499999998</v>
      </c>
      <c r="M16" s="13">
        <f t="shared" si="1"/>
        <v>302.63891625000002</v>
      </c>
    </row>
    <row r="17" spans="2:13">
      <c r="B17" s="9" t="s">
        <v>16</v>
      </c>
      <c r="C17" s="10" t="s">
        <v>17</v>
      </c>
      <c r="D17" s="11">
        <v>150</v>
      </c>
      <c r="E17" s="11">
        <f t="shared" ref="E17:M17" si="2">D17</f>
        <v>150</v>
      </c>
      <c r="F17" s="11">
        <f t="shared" si="2"/>
        <v>150</v>
      </c>
      <c r="G17" s="11">
        <f t="shared" si="2"/>
        <v>150</v>
      </c>
      <c r="H17" s="11">
        <f t="shared" si="2"/>
        <v>150</v>
      </c>
      <c r="I17" s="11">
        <f t="shared" si="2"/>
        <v>150</v>
      </c>
      <c r="J17" s="11">
        <f t="shared" si="2"/>
        <v>150</v>
      </c>
      <c r="K17" s="11">
        <f t="shared" si="2"/>
        <v>150</v>
      </c>
      <c r="L17" s="11">
        <f t="shared" si="2"/>
        <v>150</v>
      </c>
      <c r="M17" s="8">
        <f t="shared" si="2"/>
        <v>150</v>
      </c>
    </row>
    <row r="19" spans="2:13">
      <c r="B19" s="12" t="s">
        <v>18</v>
      </c>
    </row>
    <row r="20" spans="2:13">
      <c r="B20" s="12" t="s">
        <v>20</v>
      </c>
    </row>
    <row r="21" spans="2:13" ht="15.75" customHeight="1">
      <c r="E21" s="29" t="s">
        <v>1</v>
      </c>
      <c r="F21" s="30"/>
      <c r="G21" s="30"/>
      <c r="H21" s="30"/>
      <c r="I21" s="30"/>
      <c r="J21" s="30"/>
      <c r="K21" s="30"/>
      <c r="L21" s="30"/>
      <c r="M21" s="30"/>
    </row>
    <row r="22" spans="2:13" ht="15.75" customHeight="1"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</row>
    <row r="23" spans="2:13" ht="15.75" customHeight="1">
      <c r="B23" s="5" t="s">
        <v>21</v>
      </c>
      <c r="C23" s="6" t="s">
        <v>15</v>
      </c>
      <c r="D23" s="7">
        <f t="shared" ref="D23:M23" si="3">D8*0.25</f>
        <v>25.299999999999997</v>
      </c>
      <c r="E23" s="7">
        <f t="shared" si="3"/>
        <v>38.424374999999998</v>
      </c>
      <c r="F23" s="7">
        <f t="shared" si="3"/>
        <v>49.68</v>
      </c>
      <c r="G23" s="7">
        <f t="shared" si="3"/>
        <v>65.593125000000001</v>
      </c>
      <c r="H23" s="7">
        <f t="shared" si="3"/>
        <v>86.163750000000007</v>
      </c>
      <c r="I23" s="7">
        <f t="shared" si="3"/>
        <v>112.94437499999999</v>
      </c>
      <c r="J23" s="7">
        <f t="shared" si="3"/>
        <v>148.26374999999999</v>
      </c>
      <c r="K23" s="7">
        <f t="shared" si="3"/>
        <v>170.77499999999998</v>
      </c>
      <c r="L23" s="7">
        <f t="shared" si="3"/>
        <v>196.39124999999999</v>
      </c>
      <c r="M23" s="13">
        <f t="shared" si="3"/>
        <v>225.84993750000001</v>
      </c>
    </row>
    <row r="24" spans="2:13" ht="15.75" customHeight="1">
      <c r="B24" s="9" t="s">
        <v>16</v>
      </c>
      <c r="C24" s="10" t="s">
        <v>17</v>
      </c>
      <c r="D24" s="11">
        <v>100</v>
      </c>
      <c r="E24" s="11">
        <f t="shared" ref="E24:M24" si="4">D24</f>
        <v>100</v>
      </c>
      <c r="F24" s="11">
        <f t="shared" si="4"/>
        <v>100</v>
      </c>
      <c r="G24" s="11">
        <f t="shared" si="4"/>
        <v>100</v>
      </c>
      <c r="H24" s="11">
        <f t="shared" si="4"/>
        <v>100</v>
      </c>
      <c r="I24" s="11">
        <f t="shared" si="4"/>
        <v>100</v>
      </c>
      <c r="J24" s="11">
        <f t="shared" si="4"/>
        <v>100</v>
      </c>
      <c r="K24" s="11">
        <f t="shared" si="4"/>
        <v>100</v>
      </c>
      <c r="L24" s="11">
        <f t="shared" si="4"/>
        <v>100</v>
      </c>
      <c r="M24" s="8">
        <f t="shared" si="4"/>
        <v>100</v>
      </c>
    </row>
    <row r="25" spans="2:13" ht="15.75" customHeight="1"/>
    <row r="26" spans="2:13" ht="15.75" customHeight="1">
      <c r="B26" s="12" t="s">
        <v>18</v>
      </c>
    </row>
    <row r="27" spans="2:13" ht="15.75" customHeight="1"/>
    <row r="28" spans="2:13" ht="15.75" customHeight="1">
      <c r="I28" s="12" t="s">
        <v>1</v>
      </c>
    </row>
    <row r="29" spans="2:13" ht="15.75" customHeight="1"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</row>
    <row r="30" spans="2:13" ht="15.75" customHeight="1">
      <c r="B30" s="5" t="s">
        <v>22</v>
      </c>
      <c r="C30" s="6" t="s">
        <v>15</v>
      </c>
      <c r="D30" s="7">
        <v>59</v>
      </c>
      <c r="E30" s="7">
        <f t="shared" ref="E30:M30" si="5">D30</f>
        <v>59</v>
      </c>
      <c r="F30" s="7">
        <f t="shared" si="5"/>
        <v>59</v>
      </c>
      <c r="G30" s="7">
        <f t="shared" si="5"/>
        <v>59</v>
      </c>
      <c r="H30" s="7">
        <f t="shared" si="5"/>
        <v>59</v>
      </c>
      <c r="I30" s="7">
        <f t="shared" si="5"/>
        <v>59</v>
      </c>
      <c r="J30" s="7">
        <f t="shared" si="5"/>
        <v>59</v>
      </c>
      <c r="K30" s="7">
        <f t="shared" si="5"/>
        <v>59</v>
      </c>
      <c r="L30" s="7">
        <f t="shared" si="5"/>
        <v>59</v>
      </c>
      <c r="M30" s="13">
        <f t="shared" si="5"/>
        <v>59</v>
      </c>
    </row>
    <row r="31" spans="2:13" ht="15.75" customHeight="1">
      <c r="B31" s="9" t="s">
        <v>23</v>
      </c>
      <c r="C31" s="10" t="s">
        <v>17</v>
      </c>
      <c r="D31" s="11">
        <v>300</v>
      </c>
      <c r="E31" s="11">
        <f t="shared" ref="E31:M31" si="6">D31</f>
        <v>300</v>
      </c>
      <c r="F31" s="11">
        <f t="shared" si="6"/>
        <v>300</v>
      </c>
      <c r="G31" s="11">
        <f t="shared" si="6"/>
        <v>300</v>
      </c>
      <c r="H31" s="11">
        <f t="shared" si="6"/>
        <v>300</v>
      </c>
      <c r="I31" s="11">
        <f t="shared" si="6"/>
        <v>300</v>
      </c>
      <c r="J31" s="11">
        <f t="shared" si="6"/>
        <v>300</v>
      </c>
      <c r="K31" s="11">
        <f t="shared" si="6"/>
        <v>300</v>
      </c>
      <c r="L31" s="11">
        <f t="shared" si="6"/>
        <v>300</v>
      </c>
      <c r="M31" s="8">
        <f t="shared" si="6"/>
        <v>300</v>
      </c>
    </row>
    <row r="32" spans="2:13" ht="15.75" customHeight="1">
      <c r="B32" s="3"/>
      <c r="C32" s="3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5.75" customHeight="1">
      <c r="B33" s="12" t="s">
        <v>24</v>
      </c>
      <c r="C33" s="3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5.75" customHeight="1">
      <c r="B34" s="3"/>
      <c r="C34" s="3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5.75" customHeight="1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</row>
    <row r="36" spans="2:13" ht="15.75" customHeight="1">
      <c r="B36" s="15" t="s">
        <v>25</v>
      </c>
      <c r="C36" s="6" t="s">
        <v>15</v>
      </c>
      <c r="D36" s="7">
        <f t="shared" ref="D36:M36" si="7">D30*70%</f>
        <v>41.3</v>
      </c>
      <c r="E36" s="7">
        <f t="shared" si="7"/>
        <v>41.3</v>
      </c>
      <c r="F36" s="7">
        <f t="shared" si="7"/>
        <v>41.3</v>
      </c>
      <c r="G36" s="7">
        <f t="shared" si="7"/>
        <v>41.3</v>
      </c>
      <c r="H36" s="7">
        <f t="shared" si="7"/>
        <v>41.3</v>
      </c>
      <c r="I36" s="7">
        <f t="shared" si="7"/>
        <v>41.3</v>
      </c>
      <c r="J36" s="7">
        <f t="shared" si="7"/>
        <v>41.3</v>
      </c>
      <c r="K36" s="7">
        <f t="shared" si="7"/>
        <v>41.3</v>
      </c>
      <c r="L36" s="7">
        <f t="shared" si="7"/>
        <v>41.3</v>
      </c>
      <c r="M36" s="13">
        <f t="shared" si="7"/>
        <v>41.3</v>
      </c>
    </row>
    <row r="37" spans="2:13" ht="15.75" customHeight="1">
      <c r="B37" s="9" t="s">
        <v>23</v>
      </c>
      <c r="C37" s="10" t="s">
        <v>17</v>
      </c>
      <c r="D37" s="11">
        <v>300</v>
      </c>
      <c r="E37" s="11">
        <f t="shared" ref="E37:M37" si="8">D37</f>
        <v>300</v>
      </c>
      <c r="F37" s="11">
        <f t="shared" si="8"/>
        <v>300</v>
      </c>
      <c r="G37" s="11">
        <f t="shared" si="8"/>
        <v>300</v>
      </c>
      <c r="H37" s="11">
        <f t="shared" si="8"/>
        <v>300</v>
      </c>
      <c r="I37" s="11">
        <f t="shared" si="8"/>
        <v>300</v>
      </c>
      <c r="J37" s="11">
        <f t="shared" si="8"/>
        <v>300</v>
      </c>
      <c r="K37" s="11">
        <f t="shared" si="8"/>
        <v>300</v>
      </c>
      <c r="L37" s="11">
        <f t="shared" si="8"/>
        <v>300</v>
      </c>
      <c r="M37" s="8">
        <f t="shared" si="8"/>
        <v>300</v>
      </c>
    </row>
    <row r="38" spans="2:13" ht="15.75" customHeight="1"/>
    <row r="39" spans="2:13" ht="15.75" customHeight="1">
      <c r="B39" s="12" t="s">
        <v>24</v>
      </c>
    </row>
    <row r="40" spans="2:13" ht="15.75" customHeight="1">
      <c r="I40" s="12" t="s">
        <v>1</v>
      </c>
    </row>
    <row r="41" spans="2:13" ht="15.75" customHeight="1"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4" t="s">
        <v>12</v>
      </c>
      <c r="M41" s="4" t="s">
        <v>13</v>
      </c>
    </row>
    <row r="42" spans="2:13" ht="15.75" customHeight="1">
      <c r="B42" s="15" t="s">
        <v>26</v>
      </c>
      <c r="C42" s="6" t="s">
        <v>15</v>
      </c>
      <c r="D42" s="7">
        <f t="shared" ref="D42:M42" si="9">0.65*D8</f>
        <v>65.78</v>
      </c>
      <c r="E42" s="7">
        <f t="shared" si="9"/>
        <v>99.903374999999997</v>
      </c>
      <c r="F42" s="7">
        <f t="shared" si="9"/>
        <v>129.16800000000001</v>
      </c>
      <c r="G42" s="7">
        <f t="shared" si="9"/>
        <v>170.542125</v>
      </c>
      <c r="H42" s="7">
        <f t="shared" si="9"/>
        <v>224.02575000000002</v>
      </c>
      <c r="I42" s="7">
        <f t="shared" si="9"/>
        <v>293.65537499999999</v>
      </c>
      <c r="J42" s="7">
        <f t="shared" si="9"/>
        <v>385.48575</v>
      </c>
      <c r="K42" s="7">
        <f t="shared" si="9"/>
        <v>444.01499999999993</v>
      </c>
      <c r="L42" s="7">
        <f t="shared" si="9"/>
        <v>510.61724999999996</v>
      </c>
      <c r="M42" s="13">
        <f t="shared" si="9"/>
        <v>587.20983750000005</v>
      </c>
    </row>
    <row r="43" spans="2:13" ht="15.75" customHeight="1">
      <c r="B43" s="9" t="s">
        <v>16</v>
      </c>
      <c r="C43" s="10" t="s">
        <v>17</v>
      </c>
      <c r="D43" s="11">
        <v>100</v>
      </c>
      <c r="E43" s="11">
        <f t="shared" ref="E43:M43" si="10">D43</f>
        <v>100</v>
      </c>
      <c r="F43" s="11">
        <f t="shared" si="10"/>
        <v>100</v>
      </c>
      <c r="G43" s="11">
        <f t="shared" si="10"/>
        <v>100</v>
      </c>
      <c r="H43" s="11">
        <f t="shared" si="10"/>
        <v>100</v>
      </c>
      <c r="I43" s="11">
        <f t="shared" si="10"/>
        <v>100</v>
      </c>
      <c r="J43" s="11">
        <f t="shared" si="10"/>
        <v>100</v>
      </c>
      <c r="K43" s="11">
        <f t="shared" si="10"/>
        <v>100</v>
      </c>
      <c r="L43" s="11">
        <f t="shared" si="10"/>
        <v>100</v>
      </c>
      <c r="M43" s="8">
        <f t="shared" si="10"/>
        <v>100</v>
      </c>
    </row>
    <row r="44" spans="2:13" ht="15.75" customHeight="1">
      <c r="B44" s="3"/>
      <c r="C44" s="3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ht="15.75" customHeight="1"/>
    <row r="46" spans="2:13" ht="15.75" customHeight="1"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4" t="s">
        <v>10</v>
      </c>
      <c r="K46" s="4" t="s">
        <v>11</v>
      </c>
      <c r="L46" s="4" t="s">
        <v>12</v>
      </c>
      <c r="M46" s="4" t="s">
        <v>13</v>
      </c>
    </row>
    <row r="47" spans="2:13" ht="15.75" customHeight="1">
      <c r="B47" s="5" t="s">
        <v>27</v>
      </c>
      <c r="C47" s="6" t="s">
        <v>15</v>
      </c>
      <c r="D47" s="7">
        <f t="shared" ref="D47:M47" si="11">D8*50%</f>
        <v>50.599999999999994</v>
      </c>
      <c r="E47" s="7">
        <f t="shared" si="11"/>
        <v>76.848749999999995</v>
      </c>
      <c r="F47" s="7">
        <f t="shared" si="11"/>
        <v>99.36</v>
      </c>
      <c r="G47" s="7">
        <f t="shared" si="11"/>
        <v>131.18625</v>
      </c>
      <c r="H47" s="7">
        <f t="shared" si="11"/>
        <v>172.32750000000001</v>
      </c>
      <c r="I47" s="7">
        <f t="shared" si="11"/>
        <v>225.88874999999999</v>
      </c>
      <c r="J47" s="7">
        <f t="shared" si="11"/>
        <v>296.52749999999997</v>
      </c>
      <c r="K47" s="7">
        <f t="shared" si="11"/>
        <v>341.54999999999995</v>
      </c>
      <c r="L47" s="7">
        <f t="shared" si="11"/>
        <v>392.78249999999997</v>
      </c>
      <c r="M47" s="13">
        <f t="shared" si="11"/>
        <v>451.69987500000002</v>
      </c>
    </row>
    <row r="48" spans="2:13" ht="15.75" customHeight="1">
      <c r="B48" s="9" t="s">
        <v>16</v>
      </c>
      <c r="C48" s="10" t="s">
        <v>17</v>
      </c>
      <c r="D48" s="11">
        <v>150</v>
      </c>
      <c r="E48" s="11">
        <f t="shared" ref="E48:M48" si="12">D48</f>
        <v>150</v>
      </c>
      <c r="F48" s="11">
        <f t="shared" si="12"/>
        <v>150</v>
      </c>
      <c r="G48" s="11">
        <f t="shared" si="12"/>
        <v>150</v>
      </c>
      <c r="H48" s="11">
        <f t="shared" si="12"/>
        <v>150</v>
      </c>
      <c r="I48" s="11">
        <f t="shared" si="12"/>
        <v>150</v>
      </c>
      <c r="J48" s="11">
        <f t="shared" si="12"/>
        <v>150</v>
      </c>
      <c r="K48" s="11">
        <f t="shared" si="12"/>
        <v>150</v>
      </c>
      <c r="L48" s="11">
        <f t="shared" si="12"/>
        <v>150</v>
      </c>
      <c r="M48" s="8">
        <f t="shared" si="12"/>
        <v>150</v>
      </c>
    </row>
    <row r="49" spans="2:13" ht="15.75" customHeight="1">
      <c r="B49" s="3"/>
      <c r="C49" s="3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5.75" customHeight="1"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12</v>
      </c>
      <c r="M50" s="4" t="s">
        <v>13</v>
      </c>
    </row>
    <row r="51" spans="2:13" ht="15.75" customHeight="1">
      <c r="B51" s="15" t="s">
        <v>28</v>
      </c>
      <c r="C51" s="6" t="s">
        <v>15</v>
      </c>
      <c r="D51" s="7">
        <f t="shared" ref="D51:M51" si="13">D47*70%</f>
        <v>35.419999999999995</v>
      </c>
      <c r="E51" s="7">
        <f t="shared" si="13"/>
        <v>53.794124999999994</v>
      </c>
      <c r="F51" s="7">
        <f t="shared" si="13"/>
        <v>69.551999999999992</v>
      </c>
      <c r="G51" s="7">
        <f t="shared" si="13"/>
        <v>91.830374999999989</v>
      </c>
      <c r="H51" s="7">
        <f t="shared" si="13"/>
        <v>120.62925</v>
      </c>
      <c r="I51" s="7">
        <f t="shared" si="13"/>
        <v>158.12212499999998</v>
      </c>
      <c r="J51" s="7">
        <f t="shared" si="13"/>
        <v>207.56924999999998</v>
      </c>
      <c r="K51" s="7">
        <f t="shared" si="13"/>
        <v>239.08499999999995</v>
      </c>
      <c r="L51" s="7">
        <f t="shared" si="13"/>
        <v>274.94774999999998</v>
      </c>
      <c r="M51" s="13">
        <f t="shared" si="13"/>
        <v>316.18991249999999</v>
      </c>
    </row>
    <row r="52" spans="2:13" ht="15.75" customHeight="1">
      <c r="B52" s="16" t="s">
        <v>29</v>
      </c>
      <c r="C52" s="17" t="s">
        <v>15</v>
      </c>
      <c r="D52" s="14">
        <f t="shared" ref="D52:M52" si="14">D47*30%</f>
        <v>15.179999999999998</v>
      </c>
      <c r="E52" s="14">
        <f t="shared" si="14"/>
        <v>23.054624999999998</v>
      </c>
      <c r="F52" s="14">
        <f t="shared" si="14"/>
        <v>29.808</v>
      </c>
      <c r="G52" s="14">
        <f t="shared" si="14"/>
        <v>39.355874999999997</v>
      </c>
      <c r="H52" s="14">
        <f t="shared" si="14"/>
        <v>51.698250000000002</v>
      </c>
      <c r="I52" s="14">
        <f t="shared" si="14"/>
        <v>67.766624999999991</v>
      </c>
      <c r="J52" s="14">
        <f t="shared" si="14"/>
        <v>88.958249999999992</v>
      </c>
      <c r="K52" s="14">
        <f t="shared" si="14"/>
        <v>102.46499999999999</v>
      </c>
      <c r="L52" s="14">
        <f t="shared" si="14"/>
        <v>117.83474999999999</v>
      </c>
      <c r="M52" s="18">
        <f t="shared" si="14"/>
        <v>135.5099625</v>
      </c>
    </row>
    <row r="53" spans="2:13" ht="15.75" customHeight="1">
      <c r="B53" s="9" t="s">
        <v>30</v>
      </c>
      <c r="C53" s="10" t="s">
        <v>15</v>
      </c>
      <c r="D53" s="11">
        <f t="shared" ref="D53:M53" si="15">D47*60%</f>
        <v>30.359999999999996</v>
      </c>
      <c r="E53" s="11">
        <f t="shared" si="15"/>
        <v>46.109249999999996</v>
      </c>
      <c r="F53" s="11">
        <f t="shared" si="15"/>
        <v>59.616</v>
      </c>
      <c r="G53" s="11">
        <f t="shared" si="15"/>
        <v>78.711749999999995</v>
      </c>
      <c r="H53" s="11">
        <f t="shared" si="15"/>
        <v>103.3965</v>
      </c>
      <c r="I53" s="11">
        <f t="shared" si="15"/>
        <v>135.53324999999998</v>
      </c>
      <c r="J53" s="11">
        <f t="shared" si="15"/>
        <v>177.91649999999998</v>
      </c>
      <c r="K53" s="11">
        <f t="shared" si="15"/>
        <v>204.92999999999998</v>
      </c>
      <c r="L53" s="11">
        <f t="shared" si="15"/>
        <v>235.66949999999997</v>
      </c>
      <c r="M53" s="8">
        <f t="shared" si="15"/>
        <v>271.019925</v>
      </c>
    </row>
    <row r="54" spans="2:13" ht="15.75" customHeight="1"/>
    <row r="55" spans="2:13" ht="15.75" customHeight="1">
      <c r="B55" s="19" t="s">
        <v>31</v>
      </c>
    </row>
    <row r="56" spans="2:13" ht="15.75" customHeight="1">
      <c r="B56" s="19" t="s">
        <v>32</v>
      </c>
    </row>
    <row r="57" spans="2:13" ht="15.75" customHeight="1">
      <c r="B57" s="12" t="s">
        <v>33</v>
      </c>
    </row>
    <row r="58" spans="2:13" ht="15.75" customHeight="1"/>
    <row r="59" spans="2:13" ht="15.75" customHeight="1"/>
    <row r="60" spans="2:13" ht="15.75" customHeight="1"/>
    <row r="61" spans="2:13" ht="15.75" customHeight="1"/>
    <row r="62" spans="2:13" ht="15.75" customHeight="1"/>
    <row r="63" spans="2:13" ht="15.75" customHeight="1"/>
    <row r="64" spans="2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6:M6"/>
    <mergeCell ref="E21:M2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L1000"/>
  <sheetViews>
    <sheetView showGridLines="0" workbookViewId="0"/>
  </sheetViews>
  <sheetFormatPr baseColWidth="10" defaultColWidth="12.625" defaultRowHeight="15" customHeight="1"/>
  <cols>
    <col min="1" max="1" width="7.875" customWidth="1"/>
    <col min="2" max="2" width="40.625" customWidth="1"/>
    <col min="3" max="3" width="10.625" customWidth="1"/>
    <col min="4" max="6" width="8.125" customWidth="1"/>
    <col min="7" max="11" width="8.25" customWidth="1"/>
    <col min="12" max="12" width="9.625" customWidth="1"/>
    <col min="13" max="26" width="7.875" customWidth="1"/>
  </cols>
  <sheetData>
    <row r="3" spans="2:12" ht="36">
      <c r="B3" s="1" t="s">
        <v>0</v>
      </c>
      <c r="C3" s="1"/>
    </row>
    <row r="4" spans="2:12">
      <c r="E4" s="2"/>
      <c r="F4" s="2"/>
      <c r="G4" s="2"/>
      <c r="H4" s="2"/>
      <c r="I4" s="2"/>
      <c r="J4" s="2"/>
      <c r="K4" s="2"/>
    </row>
    <row r="5" spans="2:12">
      <c r="E5" s="2"/>
      <c r="F5" s="2"/>
      <c r="G5" s="2"/>
      <c r="H5" s="2"/>
      <c r="I5" s="2"/>
      <c r="J5" s="2"/>
      <c r="K5" s="2"/>
    </row>
    <row r="6" spans="2:12">
      <c r="D6" s="29" t="s">
        <v>34</v>
      </c>
      <c r="E6" s="30"/>
      <c r="F6" s="30"/>
      <c r="G6" s="30"/>
      <c r="H6" s="30"/>
      <c r="I6" s="30"/>
      <c r="J6" s="30"/>
      <c r="K6" s="30"/>
      <c r="L6" s="30"/>
    </row>
    <row r="7" spans="2:12">
      <c r="B7" s="20" t="s">
        <v>35</v>
      </c>
      <c r="C7" s="21" t="s">
        <v>36</v>
      </c>
      <c r="D7" s="22" t="s">
        <v>37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12</v>
      </c>
      <c r="L7" s="23" t="s">
        <v>13</v>
      </c>
    </row>
    <row r="8" spans="2:12">
      <c r="B8" s="15" t="s">
        <v>38</v>
      </c>
      <c r="C8" s="3" t="s">
        <v>39</v>
      </c>
      <c r="D8" s="14">
        <v>99</v>
      </c>
      <c r="E8" s="14">
        <v>128</v>
      </c>
      <c r="F8" s="14">
        <v>169</v>
      </c>
      <c r="G8" s="14">
        <v>222</v>
      </c>
      <c r="H8" s="14">
        <v>291</v>
      </c>
      <c r="I8" s="14">
        <v>382</v>
      </c>
      <c r="J8" s="24">
        <v>440</v>
      </c>
      <c r="K8" s="24">
        <v>506</v>
      </c>
      <c r="L8" s="25">
        <f>K8*1.15</f>
        <v>581.9</v>
      </c>
    </row>
    <row r="9" spans="2:12">
      <c r="B9" s="9" t="s">
        <v>16</v>
      </c>
      <c r="C9" s="26" t="s">
        <v>40</v>
      </c>
      <c r="D9" s="27">
        <v>200</v>
      </c>
      <c r="E9" s="27">
        <f t="shared" ref="E9:L9" si="0">D9</f>
        <v>200</v>
      </c>
      <c r="F9" s="27">
        <f t="shared" si="0"/>
        <v>200</v>
      </c>
      <c r="G9" s="27">
        <f t="shared" si="0"/>
        <v>200</v>
      </c>
      <c r="H9" s="27">
        <f t="shared" si="0"/>
        <v>200</v>
      </c>
      <c r="I9" s="27">
        <f t="shared" si="0"/>
        <v>200</v>
      </c>
      <c r="J9" s="27">
        <f t="shared" si="0"/>
        <v>200</v>
      </c>
      <c r="K9" s="27">
        <f t="shared" si="0"/>
        <v>200</v>
      </c>
      <c r="L9" s="28">
        <f t="shared" si="0"/>
        <v>200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6:L6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1000"/>
  <sheetViews>
    <sheetView showGridLines="0" workbookViewId="0"/>
  </sheetViews>
  <sheetFormatPr baseColWidth="10" defaultColWidth="12.625" defaultRowHeight="15" customHeight="1"/>
  <cols>
    <col min="1" max="1" width="7.875" customWidth="1"/>
    <col min="2" max="2" width="40.625" customWidth="1"/>
    <col min="3" max="3" width="7.75" customWidth="1"/>
    <col min="4" max="4" width="7.875" customWidth="1"/>
    <col min="5" max="5" width="6.875" customWidth="1"/>
    <col min="6" max="6" width="7.875" customWidth="1"/>
    <col min="7" max="8" width="8.875" customWidth="1"/>
    <col min="9" max="9" width="10" customWidth="1"/>
    <col min="10" max="12" width="8.875" customWidth="1"/>
    <col min="13" max="13" width="10" customWidth="1"/>
    <col min="14" max="26" width="7.875" customWidth="1"/>
  </cols>
  <sheetData>
    <row r="3" spans="2:13" ht="36">
      <c r="B3" s="1" t="s">
        <v>0</v>
      </c>
      <c r="C3" s="1"/>
      <c r="D3" s="1"/>
    </row>
    <row r="4" spans="2:13">
      <c r="F4" s="2"/>
      <c r="G4" s="2"/>
      <c r="H4" s="2"/>
      <c r="I4" s="2"/>
      <c r="J4" s="2"/>
      <c r="K4" s="2"/>
      <c r="L4" s="2"/>
    </row>
    <row r="5" spans="2:13">
      <c r="F5" s="2"/>
      <c r="G5" s="2"/>
      <c r="H5" s="2"/>
      <c r="I5" s="2"/>
      <c r="J5" s="2"/>
      <c r="K5" s="2"/>
      <c r="L5" s="2"/>
    </row>
    <row r="6" spans="2:13">
      <c r="E6" s="29" t="s">
        <v>1</v>
      </c>
      <c r="F6" s="30"/>
      <c r="G6" s="30"/>
      <c r="H6" s="30"/>
      <c r="I6" s="30"/>
      <c r="J6" s="30"/>
      <c r="K6" s="30"/>
      <c r="L6" s="30"/>
      <c r="M6" s="30"/>
    </row>
    <row r="7" spans="2:13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</row>
    <row r="8" spans="2:13">
      <c r="B8" s="15" t="s">
        <v>41</v>
      </c>
      <c r="C8" s="6" t="s">
        <v>15</v>
      </c>
      <c r="D8" s="7">
        <v>88</v>
      </c>
      <c r="E8" s="7">
        <f>'2018'!D8*1.35</f>
        <v>133.65</v>
      </c>
      <c r="F8" s="7">
        <f>'2018'!E8*1.35</f>
        <v>172.8</v>
      </c>
      <c r="G8" s="7">
        <f>'2018'!F8*1.35</f>
        <v>228.15</v>
      </c>
      <c r="H8" s="7">
        <f>'2018'!G8*1.35</f>
        <v>299.70000000000005</v>
      </c>
      <c r="I8" s="7">
        <f>'2018'!H8*1.35</f>
        <v>392.85</v>
      </c>
      <c r="J8" s="7">
        <f>'2018'!I8*1.35</f>
        <v>515.70000000000005</v>
      </c>
      <c r="K8" s="7">
        <f>'2018'!J8*1.35</f>
        <v>594</v>
      </c>
      <c r="L8" s="7">
        <f>'2018'!K8*1.35</f>
        <v>683.1</v>
      </c>
      <c r="M8" s="13">
        <f>'2018'!L8*1.35</f>
        <v>785.56500000000005</v>
      </c>
    </row>
    <row r="9" spans="2:13">
      <c r="B9" s="9" t="s">
        <v>16</v>
      </c>
      <c r="C9" s="10" t="s">
        <v>17</v>
      </c>
      <c r="D9" s="11">
        <v>500</v>
      </c>
      <c r="E9" s="11">
        <f t="shared" ref="E9:M9" si="0">D9</f>
        <v>500</v>
      </c>
      <c r="F9" s="11">
        <f t="shared" si="0"/>
        <v>500</v>
      </c>
      <c r="G9" s="11">
        <f t="shared" si="0"/>
        <v>500</v>
      </c>
      <c r="H9" s="11">
        <f t="shared" si="0"/>
        <v>500</v>
      </c>
      <c r="I9" s="11">
        <f t="shared" si="0"/>
        <v>500</v>
      </c>
      <c r="J9" s="11">
        <f t="shared" si="0"/>
        <v>500</v>
      </c>
      <c r="K9" s="11">
        <f t="shared" si="0"/>
        <v>500</v>
      </c>
      <c r="L9" s="11">
        <f t="shared" si="0"/>
        <v>500</v>
      </c>
      <c r="M9" s="8">
        <f t="shared" si="0"/>
        <v>500</v>
      </c>
    </row>
    <row r="11" spans="2:13">
      <c r="B11" s="12" t="s">
        <v>18</v>
      </c>
    </row>
    <row r="12" spans="2:13">
      <c r="B12" s="12" t="s">
        <v>19</v>
      </c>
    </row>
    <row r="14" spans="2:13">
      <c r="E14" s="3"/>
      <c r="F14" s="3"/>
      <c r="G14" s="3"/>
      <c r="H14" s="3"/>
      <c r="I14" s="3"/>
      <c r="J14" s="3"/>
      <c r="K14" s="3"/>
      <c r="L14" s="3"/>
      <c r="M14" s="3"/>
    </row>
    <row r="15" spans="2:13"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</row>
    <row r="16" spans="2:13">
      <c r="B16" s="15" t="s">
        <v>42</v>
      </c>
      <c r="C16" s="6" t="s">
        <v>15</v>
      </c>
      <c r="D16" s="7">
        <f>D8*37.5%</f>
        <v>33</v>
      </c>
      <c r="E16" s="7">
        <f t="shared" ref="E16:M16" si="1">E8*33.5%</f>
        <v>44.772750000000002</v>
      </c>
      <c r="F16" s="7">
        <f t="shared" si="1"/>
        <v>57.888000000000005</v>
      </c>
      <c r="G16" s="7">
        <f t="shared" si="1"/>
        <v>76.430250000000001</v>
      </c>
      <c r="H16" s="7">
        <f t="shared" si="1"/>
        <v>100.39950000000002</v>
      </c>
      <c r="I16" s="7">
        <f t="shared" si="1"/>
        <v>131.60475000000002</v>
      </c>
      <c r="J16" s="7">
        <f t="shared" si="1"/>
        <v>172.75950000000003</v>
      </c>
      <c r="K16" s="7">
        <f t="shared" si="1"/>
        <v>198.99</v>
      </c>
      <c r="L16" s="7">
        <f t="shared" si="1"/>
        <v>228.83850000000001</v>
      </c>
      <c r="M16" s="8">
        <f t="shared" si="1"/>
        <v>263.16427500000003</v>
      </c>
    </row>
    <row r="17" spans="2:13">
      <c r="B17" s="9" t="s">
        <v>16</v>
      </c>
      <c r="C17" s="10" t="s">
        <v>17</v>
      </c>
      <c r="D17" s="11">
        <v>150</v>
      </c>
      <c r="E17" s="11">
        <f t="shared" ref="E17:M17" si="2">D17</f>
        <v>150</v>
      </c>
      <c r="F17" s="11">
        <f t="shared" si="2"/>
        <v>150</v>
      </c>
      <c r="G17" s="11">
        <f t="shared" si="2"/>
        <v>150</v>
      </c>
      <c r="H17" s="11">
        <f t="shared" si="2"/>
        <v>150</v>
      </c>
      <c r="I17" s="11">
        <f t="shared" si="2"/>
        <v>150</v>
      </c>
      <c r="J17" s="11">
        <f t="shared" si="2"/>
        <v>150</v>
      </c>
      <c r="K17" s="11">
        <f t="shared" si="2"/>
        <v>150</v>
      </c>
      <c r="L17" s="11">
        <f t="shared" si="2"/>
        <v>150</v>
      </c>
      <c r="M17" s="8">
        <f t="shared" si="2"/>
        <v>150</v>
      </c>
    </row>
    <row r="19" spans="2:13">
      <c r="B19" s="12" t="s">
        <v>18</v>
      </c>
    </row>
    <row r="20" spans="2:13">
      <c r="B20" s="12" t="s">
        <v>20</v>
      </c>
    </row>
    <row r="21" spans="2:13" ht="15.75" customHeight="1">
      <c r="E21" s="29" t="s">
        <v>1</v>
      </c>
      <c r="F21" s="30"/>
      <c r="G21" s="30"/>
      <c r="H21" s="30"/>
      <c r="I21" s="30"/>
      <c r="J21" s="30"/>
      <c r="K21" s="30"/>
      <c r="L21" s="30"/>
      <c r="M21" s="30"/>
    </row>
    <row r="22" spans="2:13" ht="15.75" customHeight="1"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</row>
    <row r="23" spans="2:13" ht="15.75" customHeight="1">
      <c r="B23" s="15" t="s">
        <v>43</v>
      </c>
      <c r="C23" s="6" t="s">
        <v>15</v>
      </c>
      <c r="D23" s="7">
        <f t="shared" ref="D23:M23" si="3">D8*0.25</f>
        <v>22</v>
      </c>
      <c r="E23" s="7">
        <f t="shared" si="3"/>
        <v>33.412500000000001</v>
      </c>
      <c r="F23" s="7">
        <f t="shared" si="3"/>
        <v>43.2</v>
      </c>
      <c r="G23" s="7">
        <f t="shared" si="3"/>
        <v>57.037500000000001</v>
      </c>
      <c r="H23" s="7">
        <f t="shared" si="3"/>
        <v>74.925000000000011</v>
      </c>
      <c r="I23" s="7">
        <f t="shared" si="3"/>
        <v>98.212500000000006</v>
      </c>
      <c r="J23" s="7">
        <f t="shared" si="3"/>
        <v>128.92500000000001</v>
      </c>
      <c r="K23" s="7">
        <f t="shared" si="3"/>
        <v>148.5</v>
      </c>
      <c r="L23" s="7">
        <f t="shared" si="3"/>
        <v>170.77500000000001</v>
      </c>
      <c r="M23" s="13">
        <f t="shared" si="3"/>
        <v>196.39125000000001</v>
      </c>
    </row>
    <row r="24" spans="2:13" ht="15.75" customHeight="1">
      <c r="B24" s="9" t="s">
        <v>16</v>
      </c>
      <c r="C24" s="10" t="s">
        <v>17</v>
      </c>
      <c r="D24" s="11">
        <v>100</v>
      </c>
      <c r="E24" s="11">
        <f t="shared" ref="E24:M24" si="4">D24</f>
        <v>100</v>
      </c>
      <c r="F24" s="11">
        <f t="shared" si="4"/>
        <v>100</v>
      </c>
      <c r="G24" s="11">
        <f t="shared" si="4"/>
        <v>100</v>
      </c>
      <c r="H24" s="11">
        <f t="shared" si="4"/>
        <v>100</v>
      </c>
      <c r="I24" s="11">
        <f t="shared" si="4"/>
        <v>100</v>
      </c>
      <c r="J24" s="11">
        <f t="shared" si="4"/>
        <v>100</v>
      </c>
      <c r="K24" s="11">
        <f t="shared" si="4"/>
        <v>100</v>
      </c>
      <c r="L24" s="11">
        <f t="shared" si="4"/>
        <v>100</v>
      </c>
      <c r="M24" s="8">
        <f t="shared" si="4"/>
        <v>100</v>
      </c>
    </row>
    <row r="25" spans="2:13" ht="15.75" customHeight="1"/>
    <row r="26" spans="2:13" ht="15.75" customHeight="1">
      <c r="B26" s="12" t="s">
        <v>18</v>
      </c>
    </row>
    <row r="27" spans="2:13" ht="15.75" customHeight="1"/>
    <row r="28" spans="2:13" ht="15.75" customHeight="1">
      <c r="I28" s="12" t="s">
        <v>1</v>
      </c>
    </row>
    <row r="29" spans="2:13" ht="15.75" customHeight="1"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</row>
    <row r="30" spans="2:13" ht="15.75" customHeight="1">
      <c r="B30" s="15" t="s">
        <v>44</v>
      </c>
      <c r="C30" s="6" t="s">
        <v>15</v>
      </c>
      <c r="D30" s="7">
        <v>59</v>
      </c>
      <c r="E30" s="7">
        <f t="shared" ref="E30:M30" si="5">D30</f>
        <v>59</v>
      </c>
      <c r="F30" s="7">
        <f t="shared" si="5"/>
        <v>59</v>
      </c>
      <c r="G30" s="7">
        <f t="shared" si="5"/>
        <v>59</v>
      </c>
      <c r="H30" s="7">
        <f t="shared" si="5"/>
        <v>59</v>
      </c>
      <c r="I30" s="7">
        <f t="shared" si="5"/>
        <v>59</v>
      </c>
      <c r="J30" s="7">
        <f t="shared" si="5"/>
        <v>59</v>
      </c>
      <c r="K30" s="7">
        <f t="shared" si="5"/>
        <v>59</v>
      </c>
      <c r="L30" s="7">
        <f t="shared" si="5"/>
        <v>59</v>
      </c>
      <c r="M30" s="13">
        <f t="shared" si="5"/>
        <v>59</v>
      </c>
    </row>
    <row r="31" spans="2:13" ht="15.75" customHeight="1">
      <c r="B31" s="9" t="s">
        <v>23</v>
      </c>
      <c r="C31" s="10" t="s">
        <v>17</v>
      </c>
      <c r="D31" s="11">
        <v>300</v>
      </c>
      <c r="E31" s="11">
        <f t="shared" ref="E31:M31" si="6">D31</f>
        <v>300</v>
      </c>
      <c r="F31" s="11">
        <f t="shared" si="6"/>
        <v>300</v>
      </c>
      <c r="G31" s="11">
        <f t="shared" si="6"/>
        <v>300</v>
      </c>
      <c r="H31" s="11">
        <f t="shared" si="6"/>
        <v>300</v>
      </c>
      <c r="I31" s="11">
        <f t="shared" si="6"/>
        <v>300</v>
      </c>
      <c r="J31" s="11">
        <f t="shared" si="6"/>
        <v>300</v>
      </c>
      <c r="K31" s="11">
        <f t="shared" si="6"/>
        <v>300</v>
      </c>
      <c r="L31" s="11">
        <f t="shared" si="6"/>
        <v>300</v>
      </c>
      <c r="M31" s="8">
        <f t="shared" si="6"/>
        <v>300</v>
      </c>
    </row>
    <row r="32" spans="2:13" ht="15.75" customHeight="1"/>
    <row r="33" spans="2:13" ht="15.75" customHeight="1">
      <c r="B33" s="12" t="s">
        <v>24</v>
      </c>
    </row>
    <row r="34" spans="2:13" ht="15.75" customHeight="1">
      <c r="I34" s="12" t="s">
        <v>1</v>
      </c>
    </row>
    <row r="35" spans="2:13" ht="15.75" customHeight="1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</row>
    <row r="36" spans="2:13" ht="15.75" customHeight="1">
      <c r="B36" s="15" t="s">
        <v>45</v>
      </c>
      <c r="C36" s="6" t="s">
        <v>15</v>
      </c>
      <c r="D36" s="7">
        <f t="shared" ref="D36:M36" si="7">0.65*D8</f>
        <v>57.2</v>
      </c>
      <c r="E36" s="7">
        <f t="shared" si="7"/>
        <v>86.872500000000002</v>
      </c>
      <c r="F36" s="7">
        <f t="shared" si="7"/>
        <v>112.32000000000001</v>
      </c>
      <c r="G36" s="7">
        <f t="shared" si="7"/>
        <v>148.29750000000001</v>
      </c>
      <c r="H36" s="7">
        <f t="shared" si="7"/>
        <v>194.80500000000004</v>
      </c>
      <c r="I36" s="7">
        <f t="shared" si="7"/>
        <v>255.35250000000002</v>
      </c>
      <c r="J36" s="7">
        <f t="shared" si="7"/>
        <v>335.20500000000004</v>
      </c>
      <c r="K36" s="7">
        <f t="shared" si="7"/>
        <v>386.1</v>
      </c>
      <c r="L36" s="7">
        <f t="shared" si="7"/>
        <v>444.01500000000004</v>
      </c>
      <c r="M36" s="13">
        <f t="shared" si="7"/>
        <v>510.61725000000007</v>
      </c>
    </row>
    <row r="37" spans="2:13" ht="15.75" customHeight="1">
      <c r="B37" s="9" t="s">
        <v>16</v>
      </c>
      <c r="C37" s="10" t="s">
        <v>17</v>
      </c>
      <c r="D37" s="11">
        <v>100</v>
      </c>
      <c r="E37" s="11">
        <f t="shared" ref="E37:M37" si="8">D37</f>
        <v>100</v>
      </c>
      <c r="F37" s="11">
        <f t="shared" si="8"/>
        <v>100</v>
      </c>
      <c r="G37" s="11">
        <f t="shared" si="8"/>
        <v>100</v>
      </c>
      <c r="H37" s="11">
        <f t="shared" si="8"/>
        <v>100</v>
      </c>
      <c r="I37" s="11">
        <f t="shared" si="8"/>
        <v>100</v>
      </c>
      <c r="J37" s="11">
        <f t="shared" si="8"/>
        <v>100</v>
      </c>
      <c r="K37" s="11">
        <f t="shared" si="8"/>
        <v>100</v>
      </c>
      <c r="L37" s="11">
        <f t="shared" si="8"/>
        <v>100</v>
      </c>
      <c r="M37" s="8">
        <f t="shared" si="8"/>
        <v>100</v>
      </c>
    </row>
    <row r="38" spans="2:13" ht="15.75" customHeight="1"/>
    <row r="39" spans="2:13" ht="15.75" customHeight="1"/>
    <row r="40" spans="2:13" ht="15.75" customHeight="1"/>
    <row r="41" spans="2:13" ht="15.75" customHeight="1"/>
    <row r="42" spans="2:13" ht="15.75" customHeight="1"/>
    <row r="43" spans="2:13" ht="15.75" customHeight="1"/>
    <row r="44" spans="2:13" ht="15.75" customHeight="1"/>
    <row r="45" spans="2:13" ht="15.75" customHeight="1"/>
    <row r="46" spans="2:13" ht="15.75" customHeight="1"/>
    <row r="47" spans="2:13" ht="15.75" customHeight="1"/>
    <row r="48" spans="2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6:M6"/>
    <mergeCell ref="E21:M2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2020 2021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Alzina</dc:creator>
  <cp:lastModifiedBy>Esther</cp:lastModifiedBy>
  <dcterms:created xsi:type="dcterms:W3CDTF">2016-10-19T09:57:08Z</dcterms:created>
  <dcterms:modified xsi:type="dcterms:W3CDTF">2021-03-12T09:31:59Z</dcterms:modified>
</cp:coreProperties>
</file>